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я служба\Госпрограмма 2019\01 2019 Постановления по госпрограмме\"/>
    </mc:Choice>
  </mc:AlternateContent>
  <bookViews>
    <workbookView xWindow="0" yWindow="0" windowWidth="18645" windowHeight="11490"/>
  </bookViews>
  <sheets>
    <sheet name="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6" l="1"/>
  <c r="K21" i="6"/>
  <c r="J8" i="6" l="1"/>
  <c r="N47" i="6" l="1"/>
  <c r="O47" i="6"/>
  <c r="P47" i="6"/>
  <c r="Q47" i="6"/>
  <c r="K13" i="6"/>
  <c r="G29" i="6" l="1"/>
  <c r="H29" i="6"/>
  <c r="I29" i="6"/>
  <c r="J29" i="6"/>
  <c r="K29" i="6"/>
  <c r="L29" i="6"/>
  <c r="F29" i="6"/>
  <c r="L39" i="6"/>
  <c r="K39" i="6"/>
  <c r="J39" i="6"/>
  <c r="I39" i="6"/>
  <c r="H39" i="6"/>
  <c r="G39" i="6"/>
  <c r="F39" i="6"/>
  <c r="M39" i="6" l="1"/>
  <c r="M53" i="6"/>
  <c r="M26" i="6"/>
  <c r="M20" i="6"/>
  <c r="M19" i="6"/>
  <c r="M29" i="6" l="1"/>
  <c r="N39" i="6"/>
  <c r="N29" i="6" l="1"/>
  <c r="N27" i="6" s="1"/>
  <c r="O39" i="6"/>
  <c r="L57" i="6"/>
  <c r="L56" i="6" s="1"/>
  <c r="L54" i="6" s="1"/>
  <c r="L51" i="6"/>
  <c r="L48" i="6"/>
  <c r="L47" i="6"/>
  <c r="L45" i="6"/>
  <c r="L42" i="6"/>
  <c r="L36" i="6"/>
  <c r="L33" i="6"/>
  <c r="L30" i="6"/>
  <c r="L27" i="6"/>
  <c r="L24" i="6"/>
  <c r="L21" i="6"/>
  <c r="L16" i="6"/>
  <c r="L15" i="6"/>
  <c r="L14" i="6"/>
  <c r="L13" i="6"/>
  <c r="M57" i="6"/>
  <c r="M56" i="6" s="1"/>
  <c r="M54" i="6" s="1"/>
  <c r="M51" i="6"/>
  <c r="M48" i="6"/>
  <c r="M47" i="6"/>
  <c r="M45" i="6" s="1"/>
  <c r="M42" i="6"/>
  <c r="M36" i="6"/>
  <c r="M33" i="6"/>
  <c r="M30" i="6"/>
  <c r="M27" i="6"/>
  <c r="M24" i="6"/>
  <c r="M21" i="6"/>
  <c r="M16" i="6"/>
  <c r="M15" i="6"/>
  <c r="M14" i="6"/>
  <c r="N57" i="6"/>
  <c r="N56" i="6" s="1"/>
  <c r="N54" i="6" s="1"/>
  <c r="N51" i="6"/>
  <c r="N48" i="6"/>
  <c r="N45" i="6"/>
  <c r="N42" i="6"/>
  <c r="N36" i="6"/>
  <c r="N33" i="6"/>
  <c r="N30" i="6"/>
  <c r="N24" i="6"/>
  <c r="N21" i="6"/>
  <c r="N16" i="6"/>
  <c r="N15" i="6"/>
  <c r="N14" i="6"/>
  <c r="N13" i="6"/>
  <c r="O57" i="6"/>
  <c r="O56" i="6" s="1"/>
  <c r="O54" i="6" s="1"/>
  <c r="O51" i="6"/>
  <c r="O48" i="6"/>
  <c r="O45" i="6"/>
  <c r="O42" i="6"/>
  <c r="O36" i="6"/>
  <c r="O33" i="6"/>
  <c r="O30" i="6"/>
  <c r="O24" i="6"/>
  <c r="O21" i="6"/>
  <c r="O16" i="6"/>
  <c r="O15" i="6"/>
  <c r="O14" i="6"/>
  <c r="P57" i="6"/>
  <c r="P56" i="6" s="1"/>
  <c r="P54" i="6" s="1"/>
  <c r="P51" i="6"/>
  <c r="P48" i="6"/>
  <c r="P45" i="6"/>
  <c r="P42" i="6"/>
  <c r="P36" i="6"/>
  <c r="P33" i="6"/>
  <c r="P24" i="6"/>
  <c r="P21" i="6"/>
  <c r="P16" i="6"/>
  <c r="P15" i="6"/>
  <c r="P14" i="6"/>
  <c r="L11" i="6" l="1"/>
  <c r="L10" i="6" s="1"/>
  <c r="L8" i="6" s="1"/>
  <c r="O29" i="6"/>
  <c r="O27" i="6" s="1"/>
  <c r="P39" i="6"/>
  <c r="Q39" i="6"/>
  <c r="O13" i="6"/>
  <c r="O11" i="6" s="1"/>
  <c r="N11" i="6"/>
  <c r="N10" i="6" s="1"/>
  <c r="N8" i="6" s="1"/>
  <c r="M13" i="6"/>
  <c r="M11" i="6" s="1"/>
  <c r="M10" i="6" s="1"/>
  <c r="M8" i="6" s="1"/>
  <c r="P13" i="6"/>
  <c r="P11" i="6" s="1"/>
  <c r="J15" i="6"/>
  <c r="O10" i="6" l="1"/>
  <c r="O8" i="6" s="1"/>
  <c r="P29" i="6"/>
  <c r="P27" i="6" s="1"/>
  <c r="P10" i="6" s="1"/>
  <c r="P8" i="6" s="1"/>
  <c r="Q29" i="6"/>
  <c r="P30" i="6"/>
  <c r="E39" i="6"/>
  <c r="E41" i="6"/>
  <c r="I15" i="6"/>
  <c r="Q57" i="6" l="1"/>
  <c r="Q56" i="6" s="1"/>
  <c r="Q54" i="6" s="1"/>
  <c r="Q48" i="6"/>
  <c r="Q42" i="6"/>
  <c r="Q36" i="6"/>
  <c r="Q33" i="6"/>
  <c r="Q30" i="6"/>
  <c r="Q27" i="6"/>
  <c r="Q21" i="6"/>
  <c r="Q16" i="6"/>
  <c r="Q15" i="6"/>
  <c r="Q14" i="6"/>
  <c r="J57" i="6"/>
  <c r="J56" i="6" s="1"/>
  <c r="J54" i="6" s="1"/>
  <c r="I57" i="6"/>
  <c r="I56" i="6" s="1"/>
  <c r="I54" i="6" s="1"/>
  <c r="H57" i="6"/>
  <c r="H56" i="6" s="1"/>
  <c r="H54" i="6" s="1"/>
  <c r="G57" i="6"/>
  <c r="G56" i="6" s="1"/>
  <c r="G54" i="6" s="1"/>
  <c r="F57" i="6"/>
  <c r="F56" i="6" s="1"/>
  <c r="F54" i="6" s="1"/>
  <c r="J51" i="6"/>
  <c r="I51" i="6"/>
  <c r="H51" i="6"/>
  <c r="G51" i="6"/>
  <c r="F51" i="6"/>
  <c r="J48" i="6"/>
  <c r="I48" i="6"/>
  <c r="H48" i="6"/>
  <c r="G48" i="6"/>
  <c r="F48" i="6"/>
  <c r="J47" i="6"/>
  <c r="J45" i="6" s="1"/>
  <c r="I47" i="6"/>
  <c r="I45" i="6" s="1"/>
  <c r="H47" i="6"/>
  <c r="H45" i="6" s="1"/>
  <c r="G47" i="6"/>
  <c r="G45" i="6" s="1"/>
  <c r="F47" i="6"/>
  <c r="F45" i="6" s="1"/>
  <c r="J42" i="6"/>
  <c r="I42" i="6"/>
  <c r="H42" i="6"/>
  <c r="G42" i="6"/>
  <c r="F42" i="6"/>
  <c r="J36" i="6"/>
  <c r="I36" i="6"/>
  <c r="H36" i="6"/>
  <c r="G36" i="6"/>
  <c r="F36" i="6"/>
  <c r="J33" i="6"/>
  <c r="I33" i="6"/>
  <c r="H33" i="6"/>
  <c r="G33" i="6"/>
  <c r="F33" i="6"/>
  <c r="J30" i="6"/>
  <c r="I30" i="6"/>
  <c r="H30" i="6"/>
  <c r="G30" i="6"/>
  <c r="F30" i="6"/>
  <c r="J27" i="6"/>
  <c r="H27" i="6"/>
  <c r="F27" i="6"/>
  <c r="I27" i="6"/>
  <c r="G27" i="6"/>
  <c r="J24" i="6"/>
  <c r="I24" i="6"/>
  <c r="H24" i="6"/>
  <c r="G24" i="6"/>
  <c r="F24" i="6"/>
  <c r="J21" i="6"/>
  <c r="I21" i="6"/>
  <c r="H21" i="6"/>
  <c r="G21" i="6"/>
  <c r="F21" i="6"/>
  <c r="J16" i="6"/>
  <c r="I16" i="6"/>
  <c r="H16" i="6"/>
  <c r="G16" i="6"/>
  <c r="F16" i="6"/>
  <c r="H15" i="6"/>
  <c r="G15" i="6"/>
  <c r="F15" i="6"/>
  <c r="J14" i="6"/>
  <c r="I14" i="6"/>
  <c r="H14" i="6"/>
  <c r="G14" i="6"/>
  <c r="F14" i="6"/>
  <c r="J13" i="6"/>
  <c r="I13" i="6"/>
  <c r="H13" i="6"/>
  <c r="G13" i="6"/>
  <c r="F13" i="6"/>
  <c r="H11" i="6" l="1"/>
  <c r="H10" i="6" s="1"/>
  <c r="H8" i="6" s="1"/>
  <c r="J11" i="6"/>
  <c r="F11" i="6"/>
  <c r="F10" i="6" s="1"/>
  <c r="F8" i="6" s="1"/>
  <c r="G11" i="6"/>
  <c r="G10" i="6" s="1"/>
  <c r="G8" i="6" s="1"/>
  <c r="I11" i="6"/>
  <c r="J10" i="6"/>
  <c r="I10" i="6"/>
  <c r="I8" i="6" s="1"/>
  <c r="K51" i="6" l="1"/>
  <c r="E44" i="6"/>
  <c r="K42" i="6"/>
  <c r="K33" i="6"/>
  <c r="K24" i="6"/>
  <c r="E20" i="6"/>
  <c r="E19" i="6"/>
  <c r="K16" i="6"/>
  <c r="K15" i="6"/>
  <c r="E15" i="6" s="1"/>
  <c r="K14" i="6"/>
  <c r="E14" i="6" s="1"/>
  <c r="Q24" i="6" l="1"/>
  <c r="E24" i="6" s="1"/>
  <c r="Q13" i="6"/>
  <c r="Q11" i="6" s="1"/>
  <c r="E26" i="6"/>
  <c r="E42" i="6"/>
  <c r="E33" i="6"/>
  <c r="E16" i="6"/>
  <c r="K11" i="6"/>
  <c r="E18" i="6"/>
  <c r="E35" i="6"/>
  <c r="E21" i="6"/>
  <c r="E23" i="6"/>
  <c r="K27" i="6"/>
  <c r="K30" i="6"/>
  <c r="E30" i="6" s="1"/>
  <c r="E32" i="6"/>
  <c r="K36" i="6"/>
  <c r="E36" i="6" s="1"/>
  <c r="E38" i="6"/>
  <c r="K48" i="6"/>
  <c r="E48" i="6" s="1"/>
  <c r="E50" i="6"/>
  <c r="K57" i="6"/>
  <c r="K56" i="6" s="1"/>
  <c r="K54" i="6" s="1"/>
  <c r="E54" i="6" s="1"/>
  <c r="E59" i="6"/>
  <c r="Q51" i="6" l="1"/>
  <c r="E51" i="6" s="1"/>
  <c r="Q45" i="6"/>
  <c r="Q10" i="6" s="1"/>
  <c r="Q8" i="6" s="1"/>
  <c r="E53" i="6"/>
  <c r="K45" i="6"/>
  <c r="K10" i="6" s="1"/>
  <c r="K8" i="6" s="1"/>
  <c r="E57" i="6"/>
  <c r="E29" i="6"/>
  <c r="E13" i="6"/>
  <c r="E56" i="6"/>
  <c r="E27" i="6"/>
  <c r="E47" i="6" l="1"/>
  <c r="E45" i="6"/>
  <c r="E11" i="6"/>
  <c r="E8" i="6" l="1"/>
  <c r="E10" i="6"/>
</calcChain>
</file>

<file path=xl/sharedStrings.xml><?xml version="1.0" encoding="utf-8"?>
<sst xmlns="http://schemas.openxmlformats.org/spreadsheetml/2006/main" count="92" uniqueCount="46">
  <si>
    <t>Подпрограмма 1 "Создание и развитие туристской инфраструктуры в Камчатском крае"</t>
  </si>
  <si>
    <t>1.1.</t>
  </si>
  <si>
    <t>1.2.</t>
  </si>
  <si>
    <t>№ п/п</t>
  </si>
  <si>
    <t>Подпрограмма 2 "Продвижение туристского продукта и популяризация отдельных видов туризма в Камчатском крае"</t>
  </si>
  <si>
    <t>Основное мероприятие 2.1 "Продвижение туристского продукта"</t>
  </si>
  <si>
    <t>Основное мероприятие 2.2 "Популяризация отдельных видов туризма в Камчатском крае"</t>
  </si>
  <si>
    <t>Основное мероприятие 2.3 "Информационное обслуживание туристов и повышение качества туристских услуг"</t>
  </si>
  <si>
    <t>тыс. руб.</t>
  </si>
  <si>
    <t xml:space="preserve">Код бюджетной классификации </t>
  </si>
  <si>
    <t>ГРБС</t>
  </si>
  <si>
    <t>ВСЕГО</t>
  </si>
  <si>
    <t>1.</t>
  </si>
  <si>
    <t>Всего, в том числе:</t>
  </si>
  <si>
    <t>за счет средств федерального бюджета</t>
  </si>
  <si>
    <t>за счет средств краевого бюджета</t>
  </si>
  <si>
    <t xml:space="preserve">850
</t>
  </si>
  <si>
    <t>1.1.1.</t>
  </si>
  <si>
    <t>1.1.2.</t>
  </si>
  <si>
    <t>Основное мероприятие 1.2 "Информационное оснащение туристских объектов"</t>
  </si>
  <si>
    <t>1.1.3.</t>
  </si>
  <si>
    <t>1.2.1.</t>
  </si>
  <si>
    <t>1.2.2.</t>
  </si>
  <si>
    <t>1.2.3.</t>
  </si>
  <si>
    <t>1.2.4.</t>
  </si>
  <si>
    <t>1.3.</t>
  </si>
  <si>
    <t>1.3.1.</t>
  </si>
  <si>
    <t>1.3.2.</t>
  </si>
  <si>
    <t>Основное мероприятие 3.2 "Развитие культурно-познавательного детско-юношеского туризма"</t>
  </si>
  <si>
    <t>1.4.</t>
  </si>
  <si>
    <t>1.4.1.</t>
  </si>
  <si>
    <t>".</t>
  </si>
  <si>
    <t>Финансовое обеспечение реализации государственной программы Камчатского края
"Развитие внутреннего и въездного туризма в Камчатском крае"</t>
  </si>
  <si>
    <t xml:space="preserve">Государственная программа Камчатского края "Развитие внутреннего и въездного туризма в Камчатском крае" 
</t>
  </si>
  <si>
    <t>Подпрограмма 4 "Обеспечение реализации Программы"</t>
  </si>
  <si>
    <t>Объем средств на реализацию Программы</t>
  </si>
  <si>
    <t>Наименование Программы / подпрограммы / мероприятия</t>
  </si>
  <si>
    <t>Основное мероприятие 1.1 "Развитие инфраструктуры туристских ресурсов в Камчатском крае"</t>
  </si>
  <si>
    <t>Основное мероприятие 3.1 "Развитие социального туризма на территории Камчатского края"</t>
  </si>
  <si>
    <t>Основное мероприятие 4.1 "Финансовое обеспечение деятельности Агентства"</t>
  </si>
  <si>
    <t>Подпрограмма 3 "Обеспечение государственной поддержки для стимулирования развития социального туризма на территории Камчатского края"</t>
  </si>
  <si>
    <t>Основное мероприятие 1.3 "Разработка Концепции развития туризма в муниципальных образованиях в Камчатском крае"</t>
  </si>
  <si>
    <t>Основное мероприятие 2.5 "Реализация проектов развития туризма в Камчатском крае"</t>
  </si>
  <si>
    <t>Основное мероприятие 2.4 "Финансовое обеспечение деятельности подведомственного учреждения"</t>
  </si>
  <si>
    <t>1.2.5.</t>
  </si>
  <si>
    <t>"Приложение 3 к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</si>
</sst>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60"/>
  <sheetViews>
    <sheetView tabSelected="1" zoomScaleNormal="100" zoomScaleSheetLayoutView="100" workbookViewId="0"/>
  </sheetViews>
  <sheetFormatPr defaultRowHeight="12.75" x14ac:dyDescent="0.2"/>
  <cols>
    <col min="1" max="1" width="4.85546875" style="1" bestFit="1" customWidth="1"/>
    <col min="2" max="2" width="22.42578125" style="1" customWidth="1"/>
    <col min="3" max="3" width="19.85546875" style="1" bestFit="1" customWidth="1"/>
    <col min="4" max="4" width="11.28515625" style="1" customWidth="1"/>
    <col min="5" max="5" width="13.5703125" style="1" customWidth="1"/>
    <col min="6" max="17" width="11.85546875" style="1" customWidth="1"/>
    <col min="18" max="18" width="9.140625" style="1"/>
    <col min="19" max="19" width="10" style="1" bestFit="1" customWidth="1"/>
    <col min="20" max="16384" width="9.140625" style="1"/>
  </cols>
  <sheetData>
    <row r="1" spans="1:17" x14ac:dyDescent="0.2">
      <c r="H1" s="2"/>
      <c r="I1" s="2"/>
      <c r="J1" s="3"/>
      <c r="K1" s="3"/>
      <c r="L1" s="3"/>
      <c r="M1" s="3"/>
      <c r="N1" s="3"/>
      <c r="O1" s="3"/>
      <c r="P1" s="3"/>
      <c r="Q1" s="3" t="s">
        <v>45</v>
      </c>
    </row>
    <row r="3" spans="1:17" ht="30" customHeight="1" x14ac:dyDescent="0.2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x14ac:dyDescent="0.2">
      <c r="J4" s="3"/>
      <c r="K4" s="3"/>
      <c r="L4" s="3"/>
      <c r="M4" s="3"/>
      <c r="N4" s="3"/>
      <c r="O4" s="3"/>
      <c r="P4" s="3"/>
      <c r="Q4" s="3" t="s">
        <v>8</v>
      </c>
    </row>
    <row r="5" spans="1:17" ht="40.5" customHeight="1" x14ac:dyDescent="0.2">
      <c r="A5" s="23" t="s">
        <v>3</v>
      </c>
      <c r="B5" s="23" t="s">
        <v>36</v>
      </c>
      <c r="C5" s="23"/>
      <c r="D5" s="10" t="s">
        <v>9</v>
      </c>
      <c r="E5" s="23" t="s">
        <v>35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7" ht="20.25" customHeight="1" x14ac:dyDescent="0.2">
      <c r="A6" s="23"/>
      <c r="B6" s="23"/>
      <c r="C6" s="23"/>
      <c r="D6" s="12" t="s">
        <v>10</v>
      </c>
      <c r="E6" s="12" t="s">
        <v>11</v>
      </c>
      <c r="F6" s="12">
        <v>2014</v>
      </c>
      <c r="G6" s="12">
        <v>2015</v>
      </c>
      <c r="H6" s="12">
        <v>2016</v>
      </c>
      <c r="I6" s="12">
        <v>2017</v>
      </c>
      <c r="J6" s="12">
        <v>2018</v>
      </c>
      <c r="K6" s="12">
        <v>2019</v>
      </c>
      <c r="L6" s="14">
        <v>2020</v>
      </c>
      <c r="M6" s="14">
        <v>2021</v>
      </c>
      <c r="N6" s="14">
        <v>2022</v>
      </c>
      <c r="O6" s="14">
        <v>2023</v>
      </c>
      <c r="P6" s="14">
        <v>2024</v>
      </c>
      <c r="Q6" s="14">
        <v>2025</v>
      </c>
    </row>
    <row r="7" spans="1:17" x14ac:dyDescent="0.2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</row>
    <row r="8" spans="1:17" s="8" customFormat="1" ht="26.25" customHeight="1" x14ac:dyDescent="0.2">
      <c r="A8" s="17" t="s">
        <v>12</v>
      </c>
      <c r="B8" s="20" t="s">
        <v>33</v>
      </c>
      <c r="C8" s="13" t="s">
        <v>13</v>
      </c>
      <c r="D8" s="6"/>
      <c r="E8" s="7">
        <f>SUM(F8:Q8)</f>
        <v>1382612.9855834069</v>
      </c>
      <c r="F8" s="7">
        <f t="shared" ref="F8:I8" si="0">SUM(F9:F10)</f>
        <v>320711.39999999997</v>
      </c>
      <c r="G8" s="7">
        <f t="shared" si="0"/>
        <v>168906.17394000001</v>
      </c>
      <c r="H8" s="7">
        <f t="shared" si="0"/>
        <v>152713.83147</v>
      </c>
      <c r="I8" s="7">
        <f t="shared" si="0"/>
        <v>56417.65</v>
      </c>
      <c r="J8" s="7">
        <f>SUM(J9:J10)</f>
        <v>110116.22185</v>
      </c>
      <c r="K8" s="7">
        <f t="shared" ref="K8:O8" si="1">SUM(K9:K10)</f>
        <v>194767.09000000003</v>
      </c>
      <c r="L8" s="7">
        <f t="shared" si="1"/>
        <v>74323.7</v>
      </c>
      <c r="M8" s="7">
        <f t="shared" ref="M8:N8" si="2">SUM(M9:M10)</f>
        <v>74323.7</v>
      </c>
      <c r="N8" s="7">
        <f t="shared" si="2"/>
        <v>54241.180032000004</v>
      </c>
      <c r="O8" s="7">
        <f t="shared" si="1"/>
        <v>56410.827233280004</v>
      </c>
      <c r="P8" s="7">
        <f t="shared" ref="P8:Q8" si="3">SUM(P9:P10)</f>
        <v>58667.260322611204</v>
      </c>
      <c r="Q8" s="7">
        <f t="shared" si="3"/>
        <v>61013.95073551566</v>
      </c>
    </row>
    <row r="9" spans="1:17" s="8" customFormat="1" ht="26.25" customHeight="1" x14ac:dyDescent="0.2">
      <c r="A9" s="17"/>
      <c r="B9" s="20"/>
      <c r="C9" s="13" t="s">
        <v>14</v>
      </c>
      <c r="D9" s="6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s="8" customFormat="1" ht="26.25" customHeight="1" x14ac:dyDescent="0.2">
      <c r="A10" s="17"/>
      <c r="B10" s="20"/>
      <c r="C10" s="13" t="s">
        <v>15</v>
      </c>
      <c r="D10" s="6"/>
      <c r="E10" s="7">
        <f>SUM(F10:Q10)</f>
        <v>1382612.9855834069</v>
      </c>
      <c r="F10" s="7">
        <f t="shared" ref="F10:J10" si="4">SUM(F11,F27,F45,F54)</f>
        <v>320711.39999999997</v>
      </c>
      <c r="G10" s="7">
        <f t="shared" si="4"/>
        <v>168906.17394000001</v>
      </c>
      <c r="H10" s="7">
        <f t="shared" si="4"/>
        <v>152713.83147</v>
      </c>
      <c r="I10" s="7">
        <f t="shared" si="4"/>
        <v>56417.65</v>
      </c>
      <c r="J10" s="7">
        <f t="shared" si="4"/>
        <v>110116.22185</v>
      </c>
      <c r="K10" s="7">
        <f t="shared" ref="K10:O10" si="5">SUM(K11,K27,K45,K54)</f>
        <v>194767.09000000003</v>
      </c>
      <c r="L10" s="7">
        <f t="shared" si="5"/>
        <v>74323.7</v>
      </c>
      <c r="M10" s="7">
        <f t="shared" ref="M10:N10" si="6">SUM(M11,M27,M45,M54)</f>
        <v>74323.7</v>
      </c>
      <c r="N10" s="7">
        <f t="shared" si="6"/>
        <v>54241.180032000004</v>
      </c>
      <c r="O10" s="7">
        <f t="shared" si="5"/>
        <v>56410.827233280004</v>
      </c>
      <c r="P10" s="7">
        <f t="shared" ref="P10:Q10" si="7">SUM(P11,P27,P45,P54)</f>
        <v>58667.260322611204</v>
      </c>
      <c r="Q10" s="7">
        <f t="shared" si="7"/>
        <v>61013.95073551566</v>
      </c>
    </row>
    <row r="11" spans="1:17" s="8" customFormat="1" ht="24" customHeight="1" x14ac:dyDescent="0.2">
      <c r="A11" s="24" t="s">
        <v>1</v>
      </c>
      <c r="B11" s="20" t="s">
        <v>0</v>
      </c>
      <c r="C11" s="13" t="s">
        <v>13</v>
      </c>
      <c r="D11" s="6"/>
      <c r="E11" s="7">
        <f>SUM(F11:Q11)</f>
        <v>634946.99004464014</v>
      </c>
      <c r="F11" s="7">
        <f t="shared" ref="F11:J11" si="8">SUM(F12:F15)</f>
        <v>271587</v>
      </c>
      <c r="G11" s="7">
        <f t="shared" si="8"/>
        <v>121215</v>
      </c>
      <c r="H11" s="7">
        <f t="shared" si="8"/>
        <v>95447.981469999999</v>
      </c>
      <c r="I11" s="7">
        <f t="shared" si="8"/>
        <v>7393.33</v>
      </c>
      <c r="J11" s="7">
        <f t="shared" si="8"/>
        <v>15610.576910000002</v>
      </c>
      <c r="K11" s="7">
        <f t="shared" ref="K11:O11" si="9">SUM(K12:K15)</f>
        <v>102158.39</v>
      </c>
      <c r="L11" s="7">
        <f t="shared" si="9"/>
        <v>2500</v>
      </c>
      <c r="M11" s="7">
        <f t="shared" ref="M11:N11" si="10">SUM(M12:M15)</f>
        <v>2500</v>
      </c>
      <c r="N11" s="7">
        <f t="shared" si="10"/>
        <v>3893.76</v>
      </c>
      <c r="O11" s="7">
        <f t="shared" si="9"/>
        <v>4049.5104000000001</v>
      </c>
      <c r="P11" s="7">
        <f t="shared" ref="P11:Q11" si="11">SUM(P12:P15)</f>
        <v>4211.4908160000005</v>
      </c>
      <c r="Q11" s="7">
        <f t="shared" si="11"/>
        <v>4379.950448640001</v>
      </c>
    </row>
    <row r="12" spans="1:17" s="8" customFormat="1" ht="25.5" x14ac:dyDescent="0.2">
      <c r="A12" s="24"/>
      <c r="B12" s="20"/>
      <c r="C12" s="13" t="s">
        <v>14</v>
      </c>
      <c r="D12" s="6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s="8" customFormat="1" ht="25.5" x14ac:dyDescent="0.2">
      <c r="A13" s="24"/>
      <c r="B13" s="20"/>
      <c r="C13" s="20" t="s">
        <v>15</v>
      </c>
      <c r="D13" s="12" t="s">
        <v>16</v>
      </c>
      <c r="E13" s="7">
        <f>SUM(F13:Q13)</f>
        <v>168423.48348464002</v>
      </c>
      <c r="F13" s="7">
        <f t="shared" ref="F13:J13" si="12">SUM(F18,F23,F26)</f>
        <v>13587</v>
      </c>
      <c r="G13" s="7">
        <f t="shared" si="12"/>
        <v>18675</v>
      </c>
      <c r="H13" s="7">
        <f t="shared" si="12"/>
        <v>87759.586009999999</v>
      </c>
      <c r="I13" s="7">
        <f t="shared" si="12"/>
        <v>7393.33</v>
      </c>
      <c r="J13" s="7">
        <f t="shared" si="12"/>
        <v>11823.855810000001</v>
      </c>
      <c r="K13" s="7">
        <f t="shared" ref="K13:O13" si="13">SUM(K18,K23,K26)</f>
        <v>7650</v>
      </c>
      <c r="L13" s="7">
        <f t="shared" si="13"/>
        <v>2500</v>
      </c>
      <c r="M13" s="7">
        <f t="shared" ref="M13:N13" si="14">SUM(M18,M23,M26)</f>
        <v>2500</v>
      </c>
      <c r="N13" s="7">
        <f t="shared" si="14"/>
        <v>3893.76</v>
      </c>
      <c r="O13" s="7">
        <f t="shared" si="13"/>
        <v>4049.5104000000001</v>
      </c>
      <c r="P13" s="7">
        <f t="shared" ref="P13:Q13" si="15">SUM(P18,P23,P26)</f>
        <v>4211.4908160000005</v>
      </c>
      <c r="Q13" s="7">
        <f t="shared" si="15"/>
        <v>4379.950448640001</v>
      </c>
    </row>
    <row r="14" spans="1:17" s="8" customFormat="1" x14ac:dyDescent="0.2">
      <c r="A14" s="24"/>
      <c r="B14" s="20"/>
      <c r="C14" s="20"/>
      <c r="D14" s="12">
        <v>812</v>
      </c>
      <c r="E14" s="7">
        <f>SUM(F14:Q14)</f>
        <v>93028.39546</v>
      </c>
      <c r="F14" s="7">
        <f t="shared" ref="F14:J15" si="16">SUM(F19)</f>
        <v>0</v>
      </c>
      <c r="G14" s="7">
        <f t="shared" si="16"/>
        <v>87540</v>
      </c>
      <c r="H14" s="7">
        <f t="shared" si="16"/>
        <v>5488.3954599999997</v>
      </c>
      <c r="I14" s="7">
        <f t="shared" si="16"/>
        <v>0</v>
      </c>
      <c r="J14" s="7">
        <f t="shared" ref="J14" si="17">SUM(J19)</f>
        <v>0</v>
      </c>
      <c r="K14" s="7">
        <f t="shared" ref="K14:O14" si="18">SUM(K19)</f>
        <v>0</v>
      </c>
      <c r="L14" s="7">
        <f t="shared" si="18"/>
        <v>0</v>
      </c>
      <c r="M14" s="7">
        <f t="shared" ref="M14:N14" si="19">SUM(M19)</f>
        <v>0</v>
      </c>
      <c r="N14" s="7">
        <f t="shared" si="19"/>
        <v>0</v>
      </c>
      <c r="O14" s="7">
        <f t="shared" si="18"/>
        <v>0</v>
      </c>
      <c r="P14" s="7">
        <f t="shared" ref="P14:Q14" si="20">SUM(P19)</f>
        <v>0</v>
      </c>
      <c r="Q14" s="7">
        <f t="shared" si="20"/>
        <v>0</v>
      </c>
    </row>
    <row r="15" spans="1:17" s="8" customFormat="1" x14ac:dyDescent="0.2">
      <c r="A15" s="24"/>
      <c r="B15" s="20"/>
      <c r="C15" s="20"/>
      <c r="D15" s="12">
        <v>822</v>
      </c>
      <c r="E15" s="7">
        <f>SUM(F15:Q15)</f>
        <v>373495.11110000004</v>
      </c>
      <c r="F15" s="7">
        <f t="shared" si="16"/>
        <v>258000</v>
      </c>
      <c r="G15" s="7">
        <f t="shared" si="16"/>
        <v>15000</v>
      </c>
      <c r="H15" s="7">
        <f t="shared" si="16"/>
        <v>2200</v>
      </c>
      <c r="I15" s="7">
        <f t="shared" si="16"/>
        <v>0</v>
      </c>
      <c r="J15" s="7">
        <f t="shared" si="16"/>
        <v>3786.7211000000002</v>
      </c>
      <c r="K15" s="7">
        <f t="shared" ref="K15:O15" si="21">SUM(K20)</f>
        <v>94508.39</v>
      </c>
      <c r="L15" s="7">
        <f t="shared" si="21"/>
        <v>0</v>
      </c>
      <c r="M15" s="7">
        <f t="shared" ref="M15:N15" si="22">SUM(M20)</f>
        <v>0</v>
      </c>
      <c r="N15" s="7">
        <f t="shared" si="22"/>
        <v>0</v>
      </c>
      <c r="O15" s="7">
        <f t="shared" si="21"/>
        <v>0</v>
      </c>
      <c r="P15" s="7">
        <f t="shared" ref="P15:Q15" si="23">SUM(P20)</f>
        <v>0</v>
      </c>
      <c r="Q15" s="7">
        <f t="shared" si="23"/>
        <v>0</v>
      </c>
    </row>
    <row r="16" spans="1:17" s="8" customFormat="1" x14ac:dyDescent="0.2">
      <c r="A16" s="17" t="s">
        <v>17</v>
      </c>
      <c r="B16" s="18" t="s">
        <v>37</v>
      </c>
      <c r="C16" s="13" t="s">
        <v>13</v>
      </c>
      <c r="D16" s="6"/>
      <c r="E16" s="7">
        <f>SUM(F16:Q16)</f>
        <v>628371.32414215989</v>
      </c>
      <c r="F16" s="7">
        <f t="shared" ref="F16:J16" si="24">SUM(F17:F20)</f>
        <v>270537</v>
      </c>
      <c r="G16" s="7">
        <f t="shared" si="24"/>
        <v>119614.7</v>
      </c>
      <c r="H16" s="7">
        <f t="shared" si="24"/>
        <v>94647.981469999999</v>
      </c>
      <c r="I16" s="7">
        <f t="shared" si="24"/>
        <v>6757</v>
      </c>
      <c r="J16" s="7">
        <f t="shared" si="24"/>
        <v>15050.136100000002</v>
      </c>
      <c r="K16" s="7">
        <f t="shared" ref="K16:O16" si="25">SUM(K17:K20)</f>
        <v>101148.39</v>
      </c>
      <c r="L16" s="7">
        <f t="shared" si="25"/>
        <v>2500</v>
      </c>
      <c r="M16" s="7">
        <f t="shared" ref="M16:N16" si="26">SUM(M17:M20)</f>
        <v>2500</v>
      </c>
      <c r="N16" s="7">
        <f t="shared" si="26"/>
        <v>3677.44</v>
      </c>
      <c r="O16" s="7">
        <f t="shared" si="25"/>
        <v>3824.5376000000001</v>
      </c>
      <c r="P16" s="7">
        <f t="shared" ref="P16:Q16" si="27">SUM(P17:P20)</f>
        <v>3977.5191040000004</v>
      </c>
      <c r="Q16" s="7">
        <f t="shared" si="27"/>
        <v>4136.6198681600008</v>
      </c>
    </row>
    <row r="17" spans="1:19" s="8" customFormat="1" ht="25.5" x14ac:dyDescent="0.2">
      <c r="A17" s="17"/>
      <c r="B17" s="18"/>
      <c r="C17" s="13" t="s">
        <v>14</v>
      </c>
      <c r="D17" s="6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9" s="8" customFormat="1" ht="25.5" x14ac:dyDescent="0.2">
      <c r="A18" s="17"/>
      <c r="B18" s="18"/>
      <c r="C18" s="20" t="s">
        <v>15</v>
      </c>
      <c r="D18" s="12" t="s">
        <v>16</v>
      </c>
      <c r="E18" s="7">
        <f>SUM(F18:Q18)</f>
        <v>161847.81758216</v>
      </c>
      <c r="F18" s="7">
        <v>12537</v>
      </c>
      <c r="G18" s="7">
        <v>17074.7</v>
      </c>
      <c r="H18" s="7">
        <v>86959.586009999999</v>
      </c>
      <c r="I18" s="7">
        <v>6757</v>
      </c>
      <c r="J18" s="7">
        <v>11263.415000000001</v>
      </c>
      <c r="K18" s="7">
        <v>6640</v>
      </c>
      <c r="L18" s="7">
        <v>2500</v>
      </c>
      <c r="M18" s="7">
        <v>2500</v>
      </c>
      <c r="N18" s="7">
        <v>3677.44</v>
      </c>
      <c r="O18" s="7">
        <v>3824.5376000000001</v>
      </c>
      <c r="P18" s="7">
        <v>3977.5191040000004</v>
      </c>
      <c r="Q18" s="7">
        <v>4136.6198681600008</v>
      </c>
      <c r="S18" s="11"/>
    </row>
    <row r="19" spans="1:19" s="8" customFormat="1" x14ac:dyDescent="0.2">
      <c r="A19" s="17"/>
      <c r="B19" s="18"/>
      <c r="C19" s="20"/>
      <c r="D19" s="12">
        <v>812</v>
      </c>
      <c r="E19" s="7">
        <f>SUM(F19:Q19)</f>
        <v>93028.39546</v>
      </c>
      <c r="F19" s="7">
        <v>0</v>
      </c>
      <c r="G19" s="7">
        <v>87540</v>
      </c>
      <c r="H19" s="7">
        <v>5488.3954599999997</v>
      </c>
      <c r="I19" s="7">
        <v>0</v>
      </c>
      <c r="J19" s="7">
        <v>0</v>
      </c>
      <c r="K19" s="7">
        <v>0</v>
      </c>
      <c r="L19" s="7">
        <v>0</v>
      </c>
      <c r="M19" s="7">
        <f>L19*1.04</f>
        <v>0</v>
      </c>
      <c r="N19" s="7">
        <v>0</v>
      </c>
      <c r="O19" s="7">
        <v>0</v>
      </c>
      <c r="P19" s="7">
        <v>0</v>
      </c>
      <c r="Q19" s="7">
        <v>0</v>
      </c>
    </row>
    <row r="20" spans="1:19" s="8" customFormat="1" x14ac:dyDescent="0.2">
      <c r="A20" s="17"/>
      <c r="B20" s="18"/>
      <c r="C20" s="20"/>
      <c r="D20" s="12">
        <v>822</v>
      </c>
      <c r="E20" s="7">
        <f>SUM(F20:Q20)</f>
        <v>373495.11110000004</v>
      </c>
      <c r="F20" s="7">
        <v>258000</v>
      </c>
      <c r="G20" s="7">
        <v>15000</v>
      </c>
      <c r="H20" s="7">
        <v>2200</v>
      </c>
      <c r="I20" s="7">
        <v>0</v>
      </c>
      <c r="J20" s="7">
        <v>3786.7211000000002</v>
      </c>
      <c r="K20" s="7">
        <v>94508.39</v>
      </c>
      <c r="L20" s="7">
        <v>0</v>
      </c>
      <c r="M20" s="7">
        <f>L20*1.04</f>
        <v>0</v>
      </c>
      <c r="N20" s="7">
        <v>0</v>
      </c>
      <c r="O20" s="7">
        <v>0</v>
      </c>
      <c r="P20" s="7">
        <v>0</v>
      </c>
      <c r="Q20" s="7">
        <v>0</v>
      </c>
    </row>
    <row r="21" spans="1:19" s="8" customFormat="1" ht="27.75" customHeight="1" x14ac:dyDescent="0.2">
      <c r="A21" s="20" t="s">
        <v>18</v>
      </c>
      <c r="B21" s="20" t="s">
        <v>19</v>
      </c>
      <c r="C21" s="13" t="s">
        <v>13</v>
      </c>
      <c r="D21" s="6">
        <v>850</v>
      </c>
      <c r="E21" s="7">
        <f>SUM(F21:Q21)</f>
        <v>6575.665902480001</v>
      </c>
      <c r="F21" s="7">
        <f t="shared" ref="F21:J21" si="28">SUM(F22:F23)</f>
        <v>1050</v>
      </c>
      <c r="G21" s="7">
        <f t="shared" si="28"/>
        <v>1600.3</v>
      </c>
      <c r="H21" s="7">
        <f t="shared" si="28"/>
        <v>800</v>
      </c>
      <c r="I21" s="7">
        <f t="shared" si="28"/>
        <v>636.33000000000004</v>
      </c>
      <c r="J21" s="7">
        <f t="shared" si="28"/>
        <v>560.44081000000006</v>
      </c>
      <c r="K21" s="7">
        <f t="shared" ref="K21:O21" si="29">SUM(K22:K23)</f>
        <v>1010</v>
      </c>
      <c r="L21" s="7">
        <f t="shared" si="29"/>
        <v>0</v>
      </c>
      <c r="M21" s="7">
        <f t="shared" ref="M21:N21" si="30">SUM(M22:M23)</f>
        <v>0</v>
      </c>
      <c r="N21" s="7">
        <f t="shared" si="30"/>
        <v>216.32</v>
      </c>
      <c r="O21" s="7">
        <f t="shared" si="29"/>
        <v>224.97280000000001</v>
      </c>
      <c r="P21" s="7">
        <f t="shared" ref="P21:Q21" si="31">SUM(P22:P23)</f>
        <v>233.97171200000003</v>
      </c>
      <c r="Q21" s="7">
        <f t="shared" si="31"/>
        <v>243.33058048000004</v>
      </c>
    </row>
    <row r="22" spans="1:19" s="8" customFormat="1" ht="27.75" customHeight="1" x14ac:dyDescent="0.2">
      <c r="A22" s="21"/>
      <c r="B22" s="21"/>
      <c r="C22" s="13" t="s">
        <v>14</v>
      </c>
      <c r="D22" s="6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9" s="8" customFormat="1" ht="27.75" customHeight="1" x14ac:dyDescent="0.2">
      <c r="A23" s="21"/>
      <c r="B23" s="21"/>
      <c r="C23" s="13" t="s">
        <v>15</v>
      </c>
      <c r="D23" s="6">
        <v>850</v>
      </c>
      <c r="E23" s="7">
        <f>SUM(F23:Q23)</f>
        <v>6575.665902480001</v>
      </c>
      <c r="F23" s="7">
        <v>1050</v>
      </c>
      <c r="G23" s="7">
        <v>1600.3</v>
      </c>
      <c r="H23" s="7">
        <v>800</v>
      </c>
      <c r="I23" s="7">
        <v>636.33000000000004</v>
      </c>
      <c r="J23" s="7">
        <v>560.44081000000006</v>
      </c>
      <c r="K23" s="7">
        <v>1010</v>
      </c>
      <c r="L23" s="7">
        <v>0</v>
      </c>
      <c r="M23" s="7">
        <v>0</v>
      </c>
      <c r="N23" s="7">
        <v>216.32</v>
      </c>
      <c r="O23" s="7">
        <v>224.97280000000001</v>
      </c>
      <c r="P23" s="7">
        <v>233.97171200000003</v>
      </c>
      <c r="Q23" s="7">
        <v>243.33058048000004</v>
      </c>
    </row>
    <row r="24" spans="1:19" s="8" customFormat="1" ht="27" customHeight="1" x14ac:dyDescent="0.2">
      <c r="A24" s="20" t="s">
        <v>20</v>
      </c>
      <c r="B24" s="20" t="s">
        <v>41</v>
      </c>
      <c r="C24" s="13" t="s">
        <v>13</v>
      </c>
      <c r="D24" s="6">
        <v>850</v>
      </c>
      <c r="E24" s="7">
        <f>SUM(F24:Q24)</f>
        <v>0</v>
      </c>
      <c r="F24" s="7">
        <f t="shared" ref="F24:J24" si="32">SUM(F25:F26)</f>
        <v>0</v>
      </c>
      <c r="G24" s="7">
        <f t="shared" si="32"/>
        <v>0</v>
      </c>
      <c r="H24" s="7">
        <f t="shared" si="32"/>
        <v>0</v>
      </c>
      <c r="I24" s="7">
        <f t="shared" si="32"/>
        <v>0</v>
      </c>
      <c r="J24" s="7">
        <f t="shared" si="32"/>
        <v>0</v>
      </c>
      <c r="K24" s="7">
        <f t="shared" ref="K24:O24" si="33">SUM(K25:K26)</f>
        <v>0</v>
      </c>
      <c r="L24" s="7">
        <f t="shared" si="33"/>
        <v>0</v>
      </c>
      <c r="M24" s="7">
        <f t="shared" ref="M24:N24" si="34">SUM(M25:M26)</f>
        <v>0</v>
      </c>
      <c r="N24" s="7">
        <f t="shared" si="34"/>
        <v>0</v>
      </c>
      <c r="O24" s="7">
        <f t="shared" si="33"/>
        <v>0</v>
      </c>
      <c r="P24" s="7">
        <f t="shared" ref="P24:Q24" si="35">SUM(P25:P26)</f>
        <v>0</v>
      </c>
      <c r="Q24" s="7">
        <f t="shared" si="35"/>
        <v>0</v>
      </c>
    </row>
    <row r="25" spans="1:19" s="8" customFormat="1" ht="27" customHeight="1" x14ac:dyDescent="0.2">
      <c r="A25" s="21"/>
      <c r="B25" s="21"/>
      <c r="C25" s="13" t="s">
        <v>14</v>
      </c>
      <c r="D25" s="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9" s="8" customFormat="1" ht="27" customHeight="1" x14ac:dyDescent="0.2">
      <c r="A26" s="21"/>
      <c r="B26" s="21"/>
      <c r="C26" s="13" t="s">
        <v>15</v>
      </c>
      <c r="D26" s="6">
        <v>850</v>
      </c>
      <c r="E26" s="7">
        <f>SUM(F26:Q26)</f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f>L26*1.04</f>
        <v>0</v>
      </c>
      <c r="N26" s="7">
        <v>0</v>
      </c>
      <c r="O26" s="7">
        <v>0</v>
      </c>
      <c r="P26" s="7">
        <v>0</v>
      </c>
      <c r="Q26" s="7">
        <v>0</v>
      </c>
    </row>
    <row r="27" spans="1:19" s="8" customFormat="1" ht="27" customHeight="1" x14ac:dyDescent="0.2">
      <c r="A27" s="20" t="s">
        <v>2</v>
      </c>
      <c r="B27" s="20" t="s">
        <v>4</v>
      </c>
      <c r="C27" s="13" t="s">
        <v>13</v>
      </c>
      <c r="D27" s="6">
        <v>850</v>
      </c>
      <c r="E27" s="7">
        <f>SUM(F27:Q27)</f>
        <v>456027.63517332694</v>
      </c>
      <c r="F27" s="7">
        <f t="shared" ref="F27:J27" si="36">SUM(F28:F29)</f>
        <v>24353.799999999996</v>
      </c>
      <c r="G27" s="7">
        <f t="shared" si="36"/>
        <v>25943.856</v>
      </c>
      <c r="H27" s="7">
        <f t="shared" si="36"/>
        <v>36987.432480000003</v>
      </c>
      <c r="I27" s="7">
        <f t="shared" si="36"/>
        <v>25857.2595</v>
      </c>
      <c r="J27" s="7">
        <f t="shared" si="36"/>
        <v>67107.123380000005</v>
      </c>
      <c r="K27" s="7">
        <f t="shared" ref="K27:O27" si="37">SUM(K28:K29)</f>
        <v>69306</v>
      </c>
      <c r="L27" s="7">
        <f t="shared" si="37"/>
        <v>50821</v>
      </c>
      <c r="M27" s="7">
        <f t="shared" ref="M27:N27" si="38">SUM(M28:M29)</f>
        <v>50821</v>
      </c>
      <c r="N27" s="7">
        <f t="shared" si="38"/>
        <v>24686.460032000003</v>
      </c>
      <c r="O27" s="7">
        <f t="shared" si="37"/>
        <v>25673.918433280003</v>
      </c>
      <c r="P27" s="7">
        <f t="shared" ref="P27:Q27" si="39">SUM(P28:P29)</f>
        <v>26700.875170611202</v>
      </c>
      <c r="Q27" s="7">
        <f t="shared" si="39"/>
        <v>27768.910177435653</v>
      </c>
    </row>
    <row r="28" spans="1:19" s="8" customFormat="1" ht="25.5" x14ac:dyDescent="0.2">
      <c r="A28" s="21"/>
      <c r="B28" s="21"/>
      <c r="C28" s="13" t="s">
        <v>14</v>
      </c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9" s="8" customFormat="1" ht="33.75" customHeight="1" x14ac:dyDescent="0.2">
      <c r="A29" s="21"/>
      <c r="B29" s="21"/>
      <c r="C29" s="13" t="s">
        <v>15</v>
      </c>
      <c r="D29" s="6">
        <v>850</v>
      </c>
      <c r="E29" s="7">
        <f>SUM(F29:Q29)</f>
        <v>456027.63517332694</v>
      </c>
      <c r="F29" s="7">
        <f>SUM(F32,F35,F38,F41,F44)</f>
        <v>24353.799999999996</v>
      </c>
      <c r="G29" s="7">
        <f t="shared" ref="G29:Q29" si="40">SUM(G32,G35,G38,G41,G44)</f>
        <v>25943.856</v>
      </c>
      <c r="H29" s="7">
        <f t="shared" si="40"/>
        <v>36987.432480000003</v>
      </c>
      <c r="I29" s="7">
        <f t="shared" si="40"/>
        <v>25857.2595</v>
      </c>
      <c r="J29" s="7">
        <f t="shared" si="40"/>
        <v>67107.123380000005</v>
      </c>
      <c r="K29" s="7">
        <f t="shared" si="40"/>
        <v>69306</v>
      </c>
      <c r="L29" s="7">
        <f t="shared" si="40"/>
        <v>50821</v>
      </c>
      <c r="M29" s="7">
        <f t="shared" si="40"/>
        <v>50821</v>
      </c>
      <c r="N29" s="7">
        <f t="shared" si="40"/>
        <v>24686.460032000003</v>
      </c>
      <c r="O29" s="7">
        <f t="shared" si="40"/>
        <v>25673.918433280003</v>
      </c>
      <c r="P29" s="7">
        <f t="shared" si="40"/>
        <v>26700.875170611202</v>
      </c>
      <c r="Q29" s="7">
        <f t="shared" si="40"/>
        <v>27768.910177435653</v>
      </c>
    </row>
    <row r="30" spans="1:19" s="8" customFormat="1" x14ac:dyDescent="0.2">
      <c r="A30" s="18" t="s">
        <v>21</v>
      </c>
      <c r="B30" s="18" t="s">
        <v>5</v>
      </c>
      <c r="C30" s="13" t="s">
        <v>13</v>
      </c>
      <c r="D30" s="6">
        <v>850</v>
      </c>
      <c r="E30" s="7">
        <f>SUM(F30:Q30)</f>
        <v>84360.551417759983</v>
      </c>
      <c r="F30" s="7">
        <f t="shared" ref="F30:J30" si="41">SUM(F31:F32)</f>
        <v>9705.7997799999994</v>
      </c>
      <c r="G30" s="7">
        <f t="shared" si="41"/>
        <v>9944.9717000000001</v>
      </c>
      <c r="H30" s="7">
        <f t="shared" si="41"/>
        <v>9498.4220000000005</v>
      </c>
      <c r="I30" s="7">
        <f t="shared" si="41"/>
        <v>7221.3275000000003</v>
      </c>
      <c r="J30" s="7">
        <f t="shared" si="41"/>
        <v>13775.67</v>
      </c>
      <c r="K30" s="7">
        <f t="shared" ref="K30:O30" si="42">SUM(K31:K32)</f>
        <v>11450</v>
      </c>
      <c r="L30" s="7">
        <f t="shared" si="42"/>
        <v>3000</v>
      </c>
      <c r="M30" s="7">
        <f t="shared" ref="M30:N30" si="43">SUM(M31:M32)</f>
        <v>3000</v>
      </c>
      <c r="N30" s="7">
        <f t="shared" si="43"/>
        <v>3947.84</v>
      </c>
      <c r="O30" s="7">
        <f t="shared" si="42"/>
        <v>4105.7536</v>
      </c>
      <c r="P30" s="7">
        <f t="shared" ref="P30:Q30" si="44">SUM(P31:P32)</f>
        <v>4269.9837440000001</v>
      </c>
      <c r="Q30" s="7">
        <f t="shared" si="44"/>
        <v>4440.7830937600002</v>
      </c>
    </row>
    <row r="31" spans="1:19" s="8" customFormat="1" ht="25.5" x14ac:dyDescent="0.2">
      <c r="A31" s="19"/>
      <c r="B31" s="19"/>
      <c r="C31" s="13" t="s">
        <v>14</v>
      </c>
      <c r="D31" s="6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9" s="8" customFormat="1" ht="25.5" x14ac:dyDescent="0.2">
      <c r="A32" s="19"/>
      <c r="B32" s="19"/>
      <c r="C32" s="13" t="s">
        <v>15</v>
      </c>
      <c r="D32" s="6">
        <v>850</v>
      </c>
      <c r="E32" s="7">
        <f>SUM(F32:Q32)</f>
        <v>84360.551417759983</v>
      </c>
      <c r="F32" s="7">
        <v>9705.7997799999994</v>
      </c>
      <c r="G32" s="7">
        <v>9944.9717000000001</v>
      </c>
      <c r="H32" s="7">
        <v>9498.4220000000005</v>
      </c>
      <c r="I32" s="7">
        <v>7221.3275000000003</v>
      </c>
      <c r="J32" s="7">
        <v>13775.67</v>
      </c>
      <c r="K32" s="7">
        <v>11450</v>
      </c>
      <c r="L32" s="7">
        <v>3000</v>
      </c>
      <c r="M32" s="7">
        <v>3000</v>
      </c>
      <c r="N32" s="7">
        <v>3947.84</v>
      </c>
      <c r="O32" s="7">
        <v>4105.7536</v>
      </c>
      <c r="P32" s="7">
        <v>4269.9837440000001</v>
      </c>
      <c r="Q32" s="7">
        <v>4440.7830937600002</v>
      </c>
    </row>
    <row r="33" spans="1:17" s="8" customFormat="1" x14ac:dyDescent="0.2">
      <c r="A33" s="17" t="s">
        <v>22</v>
      </c>
      <c r="B33" s="18" t="s">
        <v>6</v>
      </c>
      <c r="C33" s="13" t="s">
        <v>13</v>
      </c>
      <c r="D33" s="6">
        <v>850</v>
      </c>
      <c r="E33" s="7">
        <f>SUM(F33:Q33)</f>
        <v>64317.580079714055</v>
      </c>
      <c r="F33" s="7">
        <f t="shared" ref="F33:J33" si="45">SUM(F34:F35)</f>
        <v>4515.0322200000001</v>
      </c>
      <c r="G33" s="7">
        <f t="shared" si="45"/>
        <v>3190.9023000000002</v>
      </c>
      <c r="H33" s="7">
        <f t="shared" si="45"/>
        <v>14894.81458</v>
      </c>
      <c r="I33" s="7">
        <f t="shared" si="45"/>
        <v>5394.1540000000005</v>
      </c>
      <c r="J33" s="7">
        <f t="shared" si="45"/>
        <v>2920.5</v>
      </c>
      <c r="K33" s="7">
        <f t="shared" ref="K33:O33" si="46">SUM(K34:K35)</f>
        <v>5500</v>
      </c>
      <c r="L33" s="7">
        <f t="shared" si="46"/>
        <v>1000</v>
      </c>
      <c r="M33" s="7">
        <f t="shared" ref="M33:N33" si="47">SUM(M34:M35)</f>
        <v>1000</v>
      </c>
      <c r="N33" s="7">
        <f t="shared" si="47"/>
        <v>6099.7048320000013</v>
      </c>
      <c r="O33" s="7">
        <f t="shared" si="46"/>
        <v>6343.6930252800012</v>
      </c>
      <c r="P33" s="7">
        <f t="shared" ref="P33:Q33" si="48">SUM(P34:P35)</f>
        <v>6597.4407462912013</v>
      </c>
      <c r="Q33" s="7">
        <f t="shared" si="48"/>
        <v>6861.3383761428495</v>
      </c>
    </row>
    <row r="34" spans="1:17" s="8" customFormat="1" ht="25.5" x14ac:dyDescent="0.2">
      <c r="A34" s="17"/>
      <c r="B34" s="18"/>
      <c r="C34" s="13" t="s">
        <v>14</v>
      </c>
      <c r="D34" s="6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s="8" customFormat="1" ht="25.5" x14ac:dyDescent="0.2">
      <c r="A35" s="17"/>
      <c r="B35" s="18"/>
      <c r="C35" s="13" t="s">
        <v>15</v>
      </c>
      <c r="D35" s="6">
        <v>850</v>
      </c>
      <c r="E35" s="7">
        <f>SUM(F35:Q35)</f>
        <v>64317.580079714055</v>
      </c>
      <c r="F35" s="7">
        <v>4515.0322200000001</v>
      </c>
      <c r="G35" s="7">
        <v>3190.9023000000002</v>
      </c>
      <c r="H35" s="7">
        <v>14894.81458</v>
      </c>
      <c r="I35" s="7">
        <v>5394.1540000000005</v>
      </c>
      <c r="J35" s="7">
        <v>2920.5</v>
      </c>
      <c r="K35" s="7">
        <v>5500</v>
      </c>
      <c r="L35" s="7">
        <v>1000</v>
      </c>
      <c r="M35" s="7">
        <v>1000</v>
      </c>
      <c r="N35" s="7">
        <v>6099.7048320000013</v>
      </c>
      <c r="O35" s="7">
        <v>6343.6930252800012</v>
      </c>
      <c r="P35" s="7">
        <v>6597.4407462912013</v>
      </c>
      <c r="Q35" s="7">
        <v>6861.3383761428495</v>
      </c>
    </row>
    <row r="36" spans="1:17" s="8" customFormat="1" x14ac:dyDescent="0.2">
      <c r="A36" s="18" t="s">
        <v>23</v>
      </c>
      <c r="B36" s="18" t="s">
        <v>7</v>
      </c>
      <c r="C36" s="13" t="s">
        <v>13</v>
      </c>
      <c r="D36" s="6">
        <v>850</v>
      </c>
      <c r="E36" s="7">
        <f>SUM(F36:Q36)</f>
        <v>6877.8438656000008</v>
      </c>
      <c r="F36" s="7">
        <f t="shared" ref="F36:J36" si="49">SUM(F37:F38)</f>
        <v>285.16800000000001</v>
      </c>
      <c r="G36" s="7">
        <f t="shared" si="49"/>
        <v>392.12599999999998</v>
      </c>
      <c r="H36" s="7">
        <f t="shared" si="49"/>
        <v>740.32799999999997</v>
      </c>
      <c r="I36" s="7">
        <f t="shared" si="49"/>
        <v>431.37799999999999</v>
      </c>
      <c r="J36" s="7">
        <f t="shared" si="49"/>
        <v>780.6</v>
      </c>
      <c r="K36" s="7">
        <f t="shared" ref="K36:O36" si="50">SUM(K37:K38)</f>
        <v>2100</v>
      </c>
      <c r="L36" s="7">
        <f t="shared" si="50"/>
        <v>500</v>
      </c>
      <c r="M36" s="7">
        <f t="shared" ref="M36:N36" si="51">SUM(M37:M38)</f>
        <v>500</v>
      </c>
      <c r="N36" s="7">
        <f t="shared" si="51"/>
        <v>270.40000000000003</v>
      </c>
      <c r="O36" s="7">
        <f t="shared" si="50"/>
        <v>281.21600000000007</v>
      </c>
      <c r="P36" s="7">
        <f t="shared" ref="P36:Q36" si="52">SUM(P37:P38)</f>
        <v>292.46464000000009</v>
      </c>
      <c r="Q36" s="7">
        <f t="shared" si="52"/>
        <v>304.16322560000009</v>
      </c>
    </row>
    <row r="37" spans="1:17" s="8" customFormat="1" ht="25.5" x14ac:dyDescent="0.2">
      <c r="A37" s="19"/>
      <c r="B37" s="19"/>
      <c r="C37" s="13" t="s">
        <v>14</v>
      </c>
      <c r="D37" s="6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s="8" customFormat="1" ht="35.25" customHeight="1" x14ac:dyDescent="0.2">
      <c r="A38" s="19"/>
      <c r="B38" s="19"/>
      <c r="C38" s="13" t="s">
        <v>15</v>
      </c>
      <c r="D38" s="6">
        <v>850</v>
      </c>
      <c r="E38" s="7">
        <f>SUM(F38:Q38)</f>
        <v>6877.8438656000008</v>
      </c>
      <c r="F38" s="7">
        <v>285.16800000000001</v>
      </c>
      <c r="G38" s="7">
        <v>392.12599999999998</v>
      </c>
      <c r="H38" s="7">
        <v>740.32799999999997</v>
      </c>
      <c r="I38" s="7">
        <v>431.37799999999999</v>
      </c>
      <c r="J38" s="7">
        <v>780.6</v>
      </c>
      <c r="K38" s="7">
        <v>2100</v>
      </c>
      <c r="L38" s="7">
        <v>500</v>
      </c>
      <c r="M38" s="7">
        <v>500</v>
      </c>
      <c r="N38" s="7">
        <v>270.40000000000003</v>
      </c>
      <c r="O38" s="7">
        <v>281.21600000000007</v>
      </c>
      <c r="P38" s="7">
        <v>292.46464000000009</v>
      </c>
      <c r="Q38" s="7">
        <v>304.16322560000009</v>
      </c>
    </row>
    <row r="39" spans="1:17" s="8" customFormat="1" x14ac:dyDescent="0.2">
      <c r="A39" s="18" t="s">
        <v>24</v>
      </c>
      <c r="B39" s="18" t="s">
        <v>43</v>
      </c>
      <c r="C39" s="15" t="s">
        <v>13</v>
      </c>
      <c r="D39" s="6">
        <v>850</v>
      </c>
      <c r="E39" s="7">
        <f>SUM(F39:Q39)</f>
        <v>59076.034899999999</v>
      </c>
      <c r="F39" s="7">
        <f t="shared" ref="F39:Q39" si="53">SUM(F40:F41)</f>
        <v>9847.7999999999993</v>
      </c>
      <c r="G39" s="7">
        <f t="shared" si="53"/>
        <v>12415.856</v>
      </c>
      <c r="H39" s="7">
        <f t="shared" si="53"/>
        <v>11853.867899999999</v>
      </c>
      <c r="I39" s="7">
        <f t="shared" si="53"/>
        <v>12810.4</v>
      </c>
      <c r="J39" s="7">
        <f t="shared" si="53"/>
        <v>12148.111000000001</v>
      </c>
      <c r="K39" s="7">
        <f t="shared" si="53"/>
        <v>0</v>
      </c>
      <c r="L39" s="7">
        <f t="shared" si="53"/>
        <v>0</v>
      </c>
      <c r="M39" s="7">
        <f t="shared" si="53"/>
        <v>0</v>
      </c>
      <c r="N39" s="7">
        <f t="shared" si="53"/>
        <v>0</v>
      </c>
      <c r="O39" s="7">
        <f t="shared" si="53"/>
        <v>0</v>
      </c>
      <c r="P39" s="7">
        <f t="shared" si="53"/>
        <v>0</v>
      </c>
      <c r="Q39" s="7">
        <f t="shared" si="53"/>
        <v>0</v>
      </c>
    </row>
    <row r="40" spans="1:17" s="8" customFormat="1" ht="25.5" x14ac:dyDescent="0.2">
      <c r="A40" s="19"/>
      <c r="B40" s="19"/>
      <c r="C40" s="15" t="s">
        <v>14</v>
      </c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s="8" customFormat="1" ht="30" customHeight="1" x14ac:dyDescent="0.2">
      <c r="A41" s="19"/>
      <c r="B41" s="19"/>
      <c r="C41" s="15" t="s">
        <v>15</v>
      </c>
      <c r="D41" s="6">
        <v>850</v>
      </c>
      <c r="E41" s="7">
        <f>SUM(F41:Q41)</f>
        <v>59076.034899999999</v>
      </c>
      <c r="F41" s="7">
        <v>9847.7999999999993</v>
      </c>
      <c r="G41" s="7">
        <v>12415.856</v>
      </c>
      <c r="H41" s="7">
        <v>11853.867899999999</v>
      </c>
      <c r="I41" s="7">
        <v>12810.4</v>
      </c>
      <c r="J41" s="7">
        <v>12148.111000000001</v>
      </c>
      <c r="K41" s="7">
        <v>0</v>
      </c>
      <c r="L41" s="7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</row>
    <row r="42" spans="1:17" s="8" customFormat="1" x14ac:dyDescent="0.2">
      <c r="A42" s="18" t="s">
        <v>44</v>
      </c>
      <c r="B42" s="18" t="s">
        <v>42</v>
      </c>
      <c r="C42" s="13" t="s">
        <v>13</v>
      </c>
      <c r="D42" s="6">
        <v>850</v>
      </c>
      <c r="E42" s="7">
        <f>SUM(F42:Q42)</f>
        <v>241395.62491025284</v>
      </c>
      <c r="F42" s="7">
        <f t="shared" ref="F42:J42" si="54">SUM(F43:F44)</f>
        <v>0</v>
      </c>
      <c r="G42" s="7">
        <f t="shared" si="54"/>
        <v>0</v>
      </c>
      <c r="H42" s="7">
        <f t="shared" si="54"/>
        <v>0</v>
      </c>
      <c r="I42" s="7">
        <f t="shared" si="54"/>
        <v>0</v>
      </c>
      <c r="J42" s="7">
        <f t="shared" si="54"/>
        <v>37482.242380000003</v>
      </c>
      <c r="K42" s="7">
        <f t="shared" ref="K42:O42" si="55">SUM(K43:K44)</f>
        <v>50256</v>
      </c>
      <c r="L42" s="7">
        <f t="shared" si="55"/>
        <v>46321</v>
      </c>
      <c r="M42" s="7">
        <f t="shared" ref="M42:N42" si="56">SUM(M43:M44)</f>
        <v>46321</v>
      </c>
      <c r="N42" s="7">
        <f t="shared" si="56"/>
        <v>14368.515200000002</v>
      </c>
      <c r="O42" s="7">
        <f t="shared" si="55"/>
        <v>14943.255808000002</v>
      </c>
      <c r="P42" s="7">
        <f t="shared" ref="P42:Q42" si="57">SUM(P43:P44)</f>
        <v>15540.986040320002</v>
      </c>
      <c r="Q42" s="7">
        <f t="shared" si="57"/>
        <v>16162.625481932802</v>
      </c>
    </row>
    <row r="43" spans="1:17" s="8" customFormat="1" ht="25.5" x14ac:dyDescent="0.2">
      <c r="A43" s="19"/>
      <c r="B43" s="19"/>
      <c r="C43" s="13" t="s">
        <v>14</v>
      </c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 s="8" customFormat="1" ht="30" customHeight="1" x14ac:dyDescent="0.2">
      <c r="A44" s="19"/>
      <c r="B44" s="19"/>
      <c r="C44" s="13" t="s">
        <v>15</v>
      </c>
      <c r="D44" s="6">
        <v>850</v>
      </c>
      <c r="E44" s="7">
        <f>SUM(F44:Q44)</f>
        <v>241395.62491025284</v>
      </c>
      <c r="F44" s="7">
        <v>0</v>
      </c>
      <c r="G44" s="7">
        <v>0</v>
      </c>
      <c r="H44" s="7">
        <v>0</v>
      </c>
      <c r="I44" s="7">
        <v>0</v>
      </c>
      <c r="J44" s="7">
        <v>37482.242380000003</v>
      </c>
      <c r="K44" s="7">
        <v>50256</v>
      </c>
      <c r="L44" s="7">
        <v>46321</v>
      </c>
      <c r="M44" s="16">
        <v>46321</v>
      </c>
      <c r="N44" s="16">
        <v>14368.515200000002</v>
      </c>
      <c r="O44" s="16">
        <v>14943.255808000002</v>
      </c>
      <c r="P44" s="16">
        <v>15540.986040320002</v>
      </c>
      <c r="Q44" s="16">
        <v>16162.625481932802</v>
      </c>
    </row>
    <row r="45" spans="1:17" s="8" customFormat="1" ht="36" customHeight="1" x14ac:dyDescent="0.2">
      <c r="A45" s="17" t="s">
        <v>25</v>
      </c>
      <c r="B45" s="18" t="s">
        <v>40</v>
      </c>
      <c r="C45" s="13" t="s">
        <v>13</v>
      </c>
      <c r="D45" s="6">
        <v>850</v>
      </c>
      <c r="E45" s="7">
        <f>SUM(F45:Q45)</f>
        <v>44125.816887200002</v>
      </c>
      <c r="F45" s="7">
        <f t="shared" ref="F45:J45" si="58">SUM(F46:F47)</f>
        <v>2958</v>
      </c>
      <c r="G45" s="7">
        <f t="shared" si="58"/>
        <v>3000</v>
      </c>
      <c r="H45" s="7">
        <f t="shared" si="58"/>
        <v>3200</v>
      </c>
      <c r="I45" s="7">
        <f t="shared" si="58"/>
        <v>3188.8905</v>
      </c>
      <c r="J45" s="7">
        <f t="shared" si="58"/>
        <v>7000</v>
      </c>
      <c r="K45" s="7">
        <f t="shared" ref="K45:O45" si="59">SUM(K46:K47)</f>
        <v>5000</v>
      </c>
      <c r="L45" s="7">
        <f t="shared" si="59"/>
        <v>3000</v>
      </c>
      <c r="M45" s="7">
        <f t="shared" ref="M45:N45" si="60">SUM(M46:M47)</f>
        <v>3000</v>
      </c>
      <c r="N45" s="7">
        <f t="shared" si="60"/>
        <v>3244.8</v>
      </c>
      <c r="O45" s="7">
        <f t="shared" si="59"/>
        <v>3374.5920000000001</v>
      </c>
      <c r="P45" s="7">
        <f t="shared" ref="P45:Q45" si="61">SUM(P46:P47)</f>
        <v>3509.5756800000004</v>
      </c>
      <c r="Q45" s="7">
        <f t="shared" si="61"/>
        <v>3649.9587072000004</v>
      </c>
    </row>
    <row r="46" spans="1:17" s="8" customFormat="1" ht="25.5" x14ac:dyDescent="0.2">
      <c r="A46" s="17"/>
      <c r="B46" s="18"/>
      <c r="C46" s="13" t="s">
        <v>14</v>
      </c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s="8" customFormat="1" ht="46.5" customHeight="1" x14ac:dyDescent="0.2">
      <c r="A47" s="17"/>
      <c r="B47" s="18"/>
      <c r="C47" s="13" t="s">
        <v>15</v>
      </c>
      <c r="D47" s="6">
        <v>850</v>
      </c>
      <c r="E47" s="7">
        <f>SUM(F47:Q47)</f>
        <v>44125.816887200002</v>
      </c>
      <c r="F47" s="7">
        <f t="shared" ref="F47:J47" si="62">SUM(F50,F53)</f>
        <v>2958</v>
      </c>
      <c r="G47" s="7">
        <f t="shared" si="62"/>
        <v>3000</v>
      </c>
      <c r="H47" s="7">
        <f t="shared" si="62"/>
        <v>3200</v>
      </c>
      <c r="I47" s="7">
        <f t="shared" si="62"/>
        <v>3188.8905</v>
      </c>
      <c r="J47" s="7">
        <f t="shared" si="62"/>
        <v>7000</v>
      </c>
      <c r="K47" s="7">
        <f t="shared" ref="K47:O47" si="63">SUM(K50,K53)</f>
        <v>5000</v>
      </c>
      <c r="L47" s="7">
        <f t="shared" si="63"/>
        <v>3000</v>
      </c>
      <c r="M47" s="7">
        <f t="shared" ref="M47:N47" si="64">SUM(M50,M53)</f>
        <v>3000</v>
      </c>
      <c r="N47" s="7">
        <f t="shared" si="64"/>
        <v>3244.8</v>
      </c>
      <c r="O47" s="7">
        <f t="shared" si="63"/>
        <v>3374.5920000000001</v>
      </c>
      <c r="P47" s="7">
        <f t="shared" ref="P47:Q47" si="65">SUM(P50,P53)</f>
        <v>3509.5756800000004</v>
      </c>
      <c r="Q47" s="7">
        <f t="shared" si="65"/>
        <v>3649.9587072000004</v>
      </c>
    </row>
    <row r="48" spans="1:17" s="8" customFormat="1" ht="21" customHeight="1" x14ac:dyDescent="0.2">
      <c r="A48" s="17" t="s">
        <v>26</v>
      </c>
      <c r="B48" s="18" t="s">
        <v>38</v>
      </c>
      <c r="C48" s="13" t="s">
        <v>13</v>
      </c>
      <c r="D48" s="6">
        <v>850</v>
      </c>
      <c r="E48" s="7">
        <f>SUM(F48:Q48)</f>
        <v>41725.816887200002</v>
      </c>
      <c r="F48" s="7">
        <f t="shared" ref="F48:J48" si="66">F50+F49</f>
        <v>2958</v>
      </c>
      <c r="G48" s="7">
        <f t="shared" si="66"/>
        <v>3000</v>
      </c>
      <c r="H48" s="7">
        <f t="shared" si="66"/>
        <v>3000</v>
      </c>
      <c r="I48" s="7">
        <f t="shared" si="66"/>
        <v>2988.8905</v>
      </c>
      <c r="J48" s="7">
        <f t="shared" si="66"/>
        <v>6000</v>
      </c>
      <c r="K48" s="7">
        <f t="shared" ref="K48:O48" si="67">K50+K49</f>
        <v>4000</v>
      </c>
      <c r="L48" s="7">
        <f t="shared" si="67"/>
        <v>3000</v>
      </c>
      <c r="M48" s="7">
        <f t="shared" ref="M48:N48" si="68">M50+M49</f>
        <v>3000</v>
      </c>
      <c r="N48" s="7">
        <f t="shared" si="68"/>
        <v>3244.8</v>
      </c>
      <c r="O48" s="7">
        <f t="shared" si="67"/>
        <v>3374.5920000000001</v>
      </c>
      <c r="P48" s="7">
        <f t="shared" ref="P48:Q48" si="69">P50+P49</f>
        <v>3509.5756800000004</v>
      </c>
      <c r="Q48" s="7">
        <f t="shared" si="69"/>
        <v>3649.9587072000004</v>
      </c>
    </row>
    <row r="49" spans="1:17" s="8" customFormat="1" ht="25.5" x14ac:dyDescent="0.2">
      <c r="A49" s="17"/>
      <c r="B49" s="19"/>
      <c r="C49" s="13" t="s">
        <v>14</v>
      </c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s="8" customFormat="1" ht="25.5" x14ac:dyDescent="0.2">
      <c r="A50" s="17"/>
      <c r="B50" s="19"/>
      <c r="C50" s="13" t="s">
        <v>15</v>
      </c>
      <c r="D50" s="6">
        <v>850</v>
      </c>
      <c r="E50" s="7">
        <f>SUM(F50:Q50)</f>
        <v>41725.816887200002</v>
      </c>
      <c r="F50" s="7">
        <v>2958</v>
      </c>
      <c r="G50" s="7">
        <v>3000</v>
      </c>
      <c r="H50" s="7">
        <v>3000</v>
      </c>
      <c r="I50" s="7">
        <v>2988.8905</v>
      </c>
      <c r="J50" s="7">
        <v>6000</v>
      </c>
      <c r="K50" s="7">
        <v>4000</v>
      </c>
      <c r="L50" s="7">
        <v>3000</v>
      </c>
      <c r="M50" s="7">
        <v>3000</v>
      </c>
      <c r="N50" s="7">
        <v>3244.8</v>
      </c>
      <c r="O50" s="7">
        <v>3374.5920000000001</v>
      </c>
      <c r="P50" s="7">
        <v>3509.5756800000004</v>
      </c>
      <c r="Q50" s="7">
        <v>3649.9587072000004</v>
      </c>
    </row>
    <row r="51" spans="1:17" s="8" customFormat="1" ht="19.5" customHeight="1" x14ac:dyDescent="0.2">
      <c r="A51" s="17" t="s">
        <v>27</v>
      </c>
      <c r="B51" s="18" t="s">
        <v>28</v>
      </c>
      <c r="C51" s="13" t="s">
        <v>13</v>
      </c>
      <c r="D51" s="6">
        <v>850</v>
      </c>
      <c r="E51" s="7">
        <f>SUM(F51:Q51)</f>
        <v>2400</v>
      </c>
      <c r="F51" s="7">
        <f t="shared" ref="F51:J51" si="70">SUM(F52:F53)</f>
        <v>0</v>
      </c>
      <c r="G51" s="7">
        <f t="shared" si="70"/>
        <v>0</v>
      </c>
      <c r="H51" s="7">
        <f t="shared" si="70"/>
        <v>200</v>
      </c>
      <c r="I51" s="7">
        <f t="shared" si="70"/>
        <v>200</v>
      </c>
      <c r="J51" s="7">
        <f t="shared" si="70"/>
        <v>1000</v>
      </c>
      <c r="K51" s="7">
        <f t="shared" ref="K51:O51" si="71">SUM(K52:K53)</f>
        <v>1000</v>
      </c>
      <c r="L51" s="7">
        <f t="shared" si="71"/>
        <v>0</v>
      </c>
      <c r="M51" s="7">
        <f t="shared" ref="M51:N51" si="72">SUM(M52:M53)</f>
        <v>0</v>
      </c>
      <c r="N51" s="7">
        <f t="shared" si="72"/>
        <v>0</v>
      </c>
      <c r="O51" s="7">
        <f t="shared" si="71"/>
        <v>0</v>
      </c>
      <c r="P51" s="7">
        <f t="shared" ref="P51:Q51" si="73">SUM(P52:P53)</f>
        <v>0</v>
      </c>
      <c r="Q51" s="7">
        <f t="shared" si="73"/>
        <v>0</v>
      </c>
    </row>
    <row r="52" spans="1:17" s="8" customFormat="1" ht="25.5" x14ac:dyDescent="0.2">
      <c r="A52" s="17"/>
      <c r="B52" s="19"/>
      <c r="C52" s="13" t="s">
        <v>14</v>
      </c>
      <c r="D52" s="6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s="8" customFormat="1" ht="25.5" x14ac:dyDescent="0.2">
      <c r="A53" s="17"/>
      <c r="B53" s="19"/>
      <c r="C53" s="13" t="s">
        <v>15</v>
      </c>
      <c r="D53" s="6">
        <v>850</v>
      </c>
      <c r="E53" s="7">
        <f>SUM(F53:Q53)</f>
        <v>2400</v>
      </c>
      <c r="F53" s="7">
        <v>0</v>
      </c>
      <c r="G53" s="7">
        <v>0</v>
      </c>
      <c r="H53" s="7">
        <v>200</v>
      </c>
      <c r="I53" s="7">
        <v>200</v>
      </c>
      <c r="J53" s="7">
        <v>1000</v>
      </c>
      <c r="K53" s="7">
        <v>1000</v>
      </c>
      <c r="L53" s="7">
        <v>0</v>
      </c>
      <c r="M53" s="7">
        <f>L53*1.04</f>
        <v>0</v>
      </c>
      <c r="N53" s="7">
        <v>0</v>
      </c>
      <c r="O53" s="7">
        <v>0</v>
      </c>
      <c r="P53" s="7">
        <v>0</v>
      </c>
      <c r="Q53" s="7">
        <v>0</v>
      </c>
    </row>
    <row r="54" spans="1:17" s="8" customFormat="1" x14ac:dyDescent="0.2">
      <c r="A54" s="17" t="s">
        <v>29</v>
      </c>
      <c r="B54" s="18" t="s">
        <v>34</v>
      </c>
      <c r="C54" s="13" t="s">
        <v>13</v>
      </c>
      <c r="D54" s="6">
        <v>850</v>
      </c>
      <c r="E54" s="7">
        <f>SUM(F54:Q54)</f>
        <v>247512.54347824003</v>
      </c>
      <c r="F54" s="7">
        <f t="shared" ref="F54:J54" si="74">SUM(F55:F56)</f>
        <v>21812.6</v>
      </c>
      <c r="G54" s="7">
        <f t="shared" si="74"/>
        <v>18747.317940000001</v>
      </c>
      <c r="H54" s="7">
        <f t="shared" si="74"/>
        <v>17078.417519999999</v>
      </c>
      <c r="I54" s="7">
        <f t="shared" si="74"/>
        <v>19978.169999999998</v>
      </c>
      <c r="J54" s="7">
        <f t="shared" si="74"/>
        <v>20398.521560000001</v>
      </c>
      <c r="K54" s="7">
        <f t="shared" ref="K54:O54" si="75">SUM(K55:K56)</f>
        <v>18302.7</v>
      </c>
      <c r="L54" s="7">
        <f t="shared" si="75"/>
        <v>18002.7</v>
      </c>
      <c r="M54" s="7">
        <f t="shared" ref="M54:N54" si="76">SUM(M55:M56)</f>
        <v>18002.7</v>
      </c>
      <c r="N54" s="7">
        <f t="shared" si="76"/>
        <v>22416.16</v>
      </c>
      <c r="O54" s="7">
        <f t="shared" si="75"/>
        <v>23312.806400000001</v>
      </c>
      <c r="P54" s="7">
        <f t="shared" ref="P54:Q54" si="77">SUM(P55:P56)</f>
        <v>24245.318656000003</v>
      </c>
      <c r="Q54" s="7">
        <f t="shared" si="77"/>
        <v>25215.131402240004</v>
      </c>
    </row>
    <row r="55" spans="1:17" s="8" customFormat="1" ht="25.5" x14ac:dyDescent="0.2">
      <c r="A55" s="17"/>
      <c r="B55" s="18"/>
      <c r="C55" s="13" t="s">
        <v>14</v>
      </c>
      <c r="D55" s="6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s="8" customFormat="1" ht="25.5" x14ac:dyDescent="0.2">
      <c r="A56" s="17"/>
      <c r="B56" s="18"/>
      <c r="C56" s="13" t="s">
        <v>15</v>
      </c>
      <c r="D56" s="6">
        <v>850</v>
      </c>
      <c r="E56" s="7">
        <f>SUM(F56:Q56)</f>
        <v>247512.54347824003</v>
      </c>
      <c r="F56" s="7">
        <f t="shared" ref="F56:J56" si="78">SUM(F57)</f>
        <v>21812.6</v>
      </c>
      <c r="G56" s="7">
        <f t="shared" si="78"/>
        <v>18747.317940000001</v>
      </c>
      <c r="H56" s="7">
        <f t="shared" si="78"/>
        <v>17078.417519999999</v>
      </c>
      <c r="I56" s="7">
        <f t="shared" si="78"/>
        <v>19978.169999999998</v>
      </c>
      <c r="J56" s="7">
        <f t="shared" si="78"/>
        <v>20398.521560000001</v>
      </c>
      <c r="K56" s="7">
        <f t="shared" ref="K56:Q56" si="79">SUM(K57)</f>
        <v>18302.7</v>
      </c>
      <c r="L56" s="7">
        <f t="shared" si="79"/>
        <v>18002.7</v>
      </c>
      <c r="M56" s="7">
        <f t="shared" si="79"/>
        <v>18002.7</v>
      </c>
      <c r="N56" s="7">
        <f t="shared" si="79"/>
        <v>22416.16</v>
      </c>
      <c r="O56" s="7">
        <f t="shared" si="79"/>
        <v>23312.806400000001</v>
      </c>
      <c r="P56" s="7">
        <f t="shared" si="79"/>
        <v>24245.318656000003</v>
      </c>
      <c r="Q56" s="7">
        <f t="shared" si="79"/>
        <v>25215.131402240004</v>
      </c>
    </row>
    <row r="57" spans="1:17" s="8" customFormat="1" x14ac:dyDescent="0.2">
      <c r="A57" s="17" t="s">
        <v>30</v>
      </c>
      <c r="B57" s="18" t="s">
        <v>39</v>
      </c>
      <c r="C57" s="13" t="s">
        <v>13</v>
      </c>
      <c r="D57" s="6">
        <v>850</v>
      </c>
      <c r="E57" s="7">
        <f>SUM(F57:Q57)</f>
        <v>247512.54347824003</v>
      </c>
      <c r="F57" s="7">
        <f t="shared" ref="F57:J57" si="80">SUM(F58:F59)</f>
        <v>21812.6</v>
      </c>
      <c r="G57" s="7">
        <f t="shared" si="80"/>
        <v>18747.317940000001</v>
      </c>
      <c r="H57" s="7">
        <f t="shared" si="80"/>
        <v>17078.417519999999</v>
      </c>
      <c r="I57" s="7">
        <f t="shared" si="80"/>
        <v>19978.169999999998</v>
      </c>
      <c r="J57" s="7">
        <f t="shared" si="80"/>
        <v>20398.521560000001</v>
      </c>
      <c r="K57" s="7">
        <f t="shared" ref="K57:O57" si="81">SUM(K58:K59)</f>
        <v>18302.7</v>
      </c>
      <c r="L57" s="7">
        <f t="shared" si="81"/>
        <v>18002.7</v>
      </c>
      <c r="M57" s="7">
        <f t="shared" ref="M57:N57" si="82">SUM(M58:M59)</f>
        <v>18002.7</v>
      </c>
      <c r="N57" s="7">
        <f t="shared" si="82"/>
        <v>22416.16</v>
      </c>
      <c r="O57" s="7">
        <f t="shared" si="81"/>
        <v>23312.806400000001</v>
      </c>
      <c r="P57" s="7">
        <f t="shared" ref="P57:Q57" si="83">SUM(P58:P59)</f>
        <v>24245.318656000003</v>
      </c>
      <c r="Q57" s="7">
        <f t="shared" si="83"/>
        <v>25215.131402240004</v>
      </c>
    </row>
    <row r="58" spans="1:17" s="8" customFormat="1" ht="25.5" x14ac:dyDescent="0.2">
      <c r="A58" s="17"/>
      <c r="B58" s="19"/>
      <c r="C58" s="13" t="s">
        <v>14</v>
      </c>
      <c r="D58" s="6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s="8" customFormat="1" ht="25.5" x14ac:dyDescent="0.2">
      <c r="A59" s="17"/>
      <c r="B59" s="19"/>
      <c r="C59" s="13" t="s">
        <v>15</v>
      </c>
      <c r="D59" s="6">
        <v>850</v>
      </c>
      <c r="E59" s="7">
        <f>SUM(F59:Q59)</f>
        <v>247512.54347824003</v>
      </c>
      <c r="F59" s="7">
        <v>21812.6</v>
      </c>
      <c r="G59" s="7">
        <v>18747.317940000001</v>
      </c>
      <c r="H59" s="7">
        <v>17078.417519999999</v>
      </c>
      <c r="I59" s="7">
        <v>19978.169999999998</v>
      </c>
      <c r="J59" s="7">
        <v>20398.521560000001</v>
      </c>
      <c r="K59" s="7">
        <v>18302.7</v>
      </c>
      <c r="L59" s="7">
        <v>18002.7</v>
      </c>
      <c r="M59" s="7">
        <v>18002.7</v>
      </c>
      <c r="N59" s="7">
        <v>22416.16</v>
      </c>
      <c r="O59" s="7">
        <v>23312.806400000001</v>
      </c>
      <c r="P59" s="7">
        <v>24245.318656000003</v>
      </c>
      <c r="Q59" s="7">
        <v>25215.131402240004</v>
      </c>
    </row>
    <row r="60" spans="1:17" x14ac:dyDescent="0.2">
      <c r="L60" s="9"/>
      <c r="M60" s="9"/>
      <c r="N60" s="9"/>
      <c r="O60" s="9"/>
      <c r="P60" s="9"/>
      <c r="Q60" s="9" t="s">
        <v>31</v>
      </c>
    </row>
  </sheetData>
  <mergeCells count="39">
    <mergeCell ref="A39:A41"/>
    <mergeCell ref="B39:B41"/>
    <mergeCell ref="A8:A10"/>
    <mergeCell ref="B8:B10"/>
    <mergeCell ref="A3:Q3"/>
    <mergeCell ref="A5:A6"/>
    <mergeCell ref="B5:B6"/>
    <mergeCell ref="C5:C6"/>
    <mergeCell ref="E5:Q5"/>
    <mergeCell ref="A11:A15"/>
    <mergeCell ref="B11:B15"/>
    <mergeCell ref="C13:C15"/>
    <mergeCell ref="A16:A20"/>
    <mergeCell ref="B16:B20"/>
    <mergeCell ref="C18:C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57:A59"/>
    <mergeCell ref="B57:B59"/>
  </mergeCells>
  <printOptions horizontalCentered="1"/>
  <pageMargins left="0.47244094488188981" right="0.47244094488188981" top="0.78740157480314965" bottom="0.47244094488188981" header="0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Маркеленкова Ирина Анатольевна</dc:creator>
  <cp:lastModifiedBy>Маркеленкова Ирина Анатольевна</cp:lastModifiedBy>
  <cp:lastPrinted>2018-10-30T02:39:13Z</cp:lastPrinted>
  <dcterms:created xsi:type="dcterms:W3CDTF">2016-08-23T00:42:16Z</dcterms:created>
  <dcterms:modified xsi:type="dcterms:W3CDTF">2019-02-27T22:59:04Z</dcterms:modified>
</cp:coreProperties>
</file>